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https://jmdelta.just.sise/dhs/webdav/d0e81b5bf22253fe8a0fe951ad117499df410dd9/48103106516/5429cae4-d6c9-4824-a891-976aae288b81/"/>
    </mc:Choice>
  </mc:AlternateContent>
  <xr:revisionPtr revIDLastSave="0" documentId="13_ncr:1_{31073333-1AA6-478F-A9D5-912CAF42B57C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VORM3" sheetId="9" r:id="rId1"/>
  </sheets>
  <definedNames>
    <definedName name="_xlnm._FilterDatabase" localSheetId="0" hidden="1">VORM3!$A$9:$S$44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Q39" i="9" l="1"/>
  <c r="O44" i="9"/>
  <c r="Q44" i="9" s="1"/>
  <c r="J6" i="9"/>
  <c r="K6" i="9"/>
  <c r="L6" i="9"/>
  <c r="K11" i="9" l="1"/>
  <c r="L11" i="9"/>
  <c r="M11" i="9"/>
  <c r="O11" i="9"/>
  <c r="P11" i="9"/>
  <c r="Q11" i="9"/>
  <c r="S11" i="9"/>
  <c r="J11" i="9"/>
  <c r="Q16" i="9"/>
  <c r="Q21" i="9"/>
  <c r="Q27" i="9"/>
  <c r="Q32" i="9"/>
  <c r="Q38" i="9"/>
  <c r="Q43" i="9"/>
  <c r="P10" i="9" l="1"/>
  <c r="M12" i="9" l="1"/>
  <c r="O12" i="9" l="1"/>
  <c r="Q12" i="9" s="1"/>
  <c r="M13" i="9"/>
  <c r="M6" i="9" s="1"/>
  <c r="M14" i="9"/>
  <c r="M15" i="9"/>
  <c r="M16" i="9"/>
  <c r="M17" i="9"/>
  <c r="O17" i="9" s="1"/>
  <c r="Q17" i="9" s="1"/>
  <c r="M18" i="9"/>
  <c r="M19" i="9"/>
  <c r="M20" i="9"/>
  <c r="M21" i="9"/>
  <c r="M22" i="9"/>
  <c r="O22" i="9" s="1"/>
  <c r="Q22" i="9" s="1"/>
  <c r="M23" i="9"/>
  <c r="M24" i="9"/>
  <c r="M25" i="9"/>
  <c r="M26" i="9"/>
  <c r="M27" i="9"/>
  <c r="M28" i="9"/>
  <c r="O28" i="9" s="1"/>
  <c r="Q28" i="9" s="1"/>
  <c r="M29" i="9"/>
  <c r="M30" i="9"/>
  <c r="M31" i="9"/>
  <c r="M32" i="9"/>
  <c r="M33" i="9"/>
  <c r="O33" i="9" s="1"/>
  <c r="Q33" i="9" s="1"/>
  <c r="M34" i="9"/>
  <c r="M35" i="9"/>
  <c r="M36" i="9"/>
  <c r="M37" i="9"/>
  <c r="S37" i="9" s="1"/>
  <c r="M38" i="9"/>
  <c r="M39" i="9"/>
  <c r="M40" i="9"/>
  <c r="O40" i="9" s="1"/>
  <c r="Q40" i="9" s="1"/>
  <c r="M41" i="9"/>
  <c r="M42" i="9"/>
  <c r="M43" i="9"/>
  <c r="Q6" i="9" l="1"/>
  <c r="Q10" i="9"/>
  <c r="S10" i="9"/>
  <c r="O10" i="9"/>
  <c r="M10" i="9"/>
  <c r="K10" i="9"/>
  <c r="L10" i="9"/>
  <c r="J10" i="9"/>
</calcChain>
</file>

<file path=xl/sharedStrings.xml><?xml version="1.0" encoding="utf-8"?>
<sst xmlns="http://schemas.openxmlformats.org/spreadsheetml/2006/main" count="340" uniqueCount="83">
  <si>
    <t>(1)</t>
  </si>
  <si>
    <t>(2)</t>
  </si>
  <si>
    <t>Reservi tagastatud</t>
  </si>
  <si>
    <t xml:space="preserve">Korralise käskkirjaga reservi tagastatud (käesoleva käskkirjaga) </t>
  </si>
  <si>
    <t>(10)</t>
  </si>
  <si>
    <t>Tegevuspõhise eelarve korral</t>
  </si>
  <si>
    <t>(6)</t>
  </si>
  <si>
    <t>(9)</t>
  </si>
  <si>
    <t>Erakorralise käskkirjaga reservi tagastatud (käskkirja nr xx alusel)</t>
  </si>
  <si>
    <t>Tervikliku ülevaate saamiseks sisaldab vorm infot jääkide kohta, mida üle ei viida.</t>
  </si>
  <si>
    <t>e) kui eelarve objekt on "SE000028" siis võimalikuks ülekandmise summaks on null (0);</t>
  </si>
  <si>
    <t>Lisa 1</t>
  </si>
  <si>
    <t>Valitsemisala</t>
  </si>
  <si>
    <t>Eelarve liik</t>
  </si>
  <si>
    <t>Majanduslik sisu</t>
  </si>
  <si>
    <t>Objekti nimi</t>
  </si>
  <si>
    <t>Programmi tegevuse kood</t>
  </si>
  <si>
    <t>…....................ministri käskkirja</t>
  </si>
  <si>
    <t>(3)</t>
  </si>
  <si>
    <t>(7)</t>
  </si>
  <si>
    <t>(8)=(6)+(7)</t>
  </si>
  <si>
    <r>
      <rPr>
        <b/>
        <sz val="9"/>
        <rFont val="Times New Roman"/>
        <family val="1"/>
        <charset val="186"/>
      </rPr>
      <t>(9) veerge</t>
    </r>
    <r>
      <rPr>
        <sz val="9"/>
        <rFont val="Times New Roman"/>
        <family val="1"/>
        <charset val="186"/>
      </rPr>
      <t xml:space="preserve"> võib olla mitu vastavalt erakorraliste käskkirjade arvule.</t>
    </r>
  </si>
  <si>
    <r>
      <rPr>
        <b/>
        <sz val="9"/>
        <rFont val="Times New Roman"/>
        <family val="1"/>
        <charset val="186"/>
      </rPr>
      <t>(8) veerg</t>
    </r>
    <r>
      <rPr>
        <sz val="9"/>
        <rFont val="Times New Roman"/>
        <family val="1"/>
        <charset val="186"/>
      </rPr>
      <t xml:space="preserve"> sisaldab andmeid korralise (lõpliku) ülekandmise kohta – mais antava ministri käskkirja alus.</t>
    </r>
  </si>
  <si>
    <r>
      <t>(5) veerg</t>
    </r>
    <r>
      <rPr>
        <sz val="9"/>
        <color theme="1"/>
        <rFont val="Times New Roman"/>
        <family val="1"/>
        <charset val="186"/>
      </rPr>
      <t xml:space="preserve"> leitakse veerust (4) järgmiste tingimustega (kõik summad absoluutväärtuses):</t>
    </r>
  </si>
  <si>
    <t>a) veeru (5) lahtris summa ei tohi olla suurem kui veerus (1) lahtris summast tingimusel, et veeru (1) lahtris ei ole null;</t>
  </si>
  <si>
    <t>b) kui veeru (5) lahtri summa on suurem kui veeru (1) lahtris summa, siis veeru (5) lahtris summa võrdub veeru (1) lahtris oleva summaga;</t>
  </si>
  <si>
    <t>c) kui veeru (1) lahtris on null, siis veeru (5) lahtris peab olema samuti null;</t>
  </si>
  <si>
    <t>d) OR objekti puhul veeru (5) lahtri summa võrdub veeru (4) lahtri summaga, kui valitsuse korralduses ei ole seatud eelarve kasutamisele tähtaega. Viimasel juhul lähtutakse tähtajast.</t>
  </si>
  <si>
    <t>f) kui veerg (3) on suurem kui veerg (2), siis võimalikuks ülekandmise summaks on veerg (4);</t>
  </si>
  <si>
    <t xml:space="preserve">g) kui veerg (2) on suurem kui veerg (3) ja veerg (4) on suurem kui veerg (1), siis veerg (5) võrdub veerg (1). </t>
  </si>
  <si>
    <t>Tulemusvaldkond -nimi</t>
  </si>
  <si>
    <t>Programm - nimi</t>
  </si>
  <si>
    <t>Üle toodud eelnevast aastast</t>
  </si>
  <si>
    <t>Ülekandmine kokku</t>
  </si>
  <si>
    <t>Programmi tegevuse nimi</t>
  </si>
  <si>
    <t>Eelarve objekti kood</t>
  </si>
  <si>
    <r>
      <rPr>
        <b/>
        <sz val="9"/>
        <color theme="1"/>
        <rFont val="Times New Roman"/>
        <family val="1"/>
        <charset val="186"/>
      </rPr>
      <t>(7) veerg</t>
    </r>
    <r>
      <rPr>
        <sz val="9"/>
        <color theme="1"/>
        <rFont val="Times New Roman"/>
        <family val="1"/>
        <charset val="186"/>
      </rPr>
      <t xml:space="preserve"> sisaldab andmeid kõikide erakorraliste eelarvejääkide ülekandmiste kohta.</t>
    </r>
  </si>
  <si>
    <r>
      <t xml:space="preserve">2023. aasta riigieelarve piirmääraga vahendite (liik 20) kasutamata eelarve ülekandmine ja reservi tagastamine </t>
    </r>
    <r>
      <rPr>
        <sz val="12"/>
        <color theme="1"/>
        <rFont val="Times New Roman"/>
        <family val="1"/>
        <charset val="186"/>
      </rPr>
      <t>(eurodes)</t>
    </r>
  </si>
  <si>
    <t>Jääkide 2024. aastasse üle viimine</t>
  </si>
  <si>
    <t>2023. aasta riigieelarve jäägid</t>
  </si>
  <si>
    <t>Justiitsministeeriumi valitsemisala</t>
  </si>
  <si>
    <t/>
  </si>
  <si>
    <t>Investeeringud</t>
  </si>
  <si>
    <t>20</t>
  </si>
  <si>
    <t>Õigusriik</t>
  </si>
  <si>
    <t>Usaldusväärne ja tulemuslik õigusruum</t>
  </si>
  <si>
    <t>OK010102</t>
  </si>
  <si>
    <t>Õiguspoliitika kujundamine ja õigusloome kvaliteedi tagamine</t>
  </si>
  <si>
    <t>Kulud</t>
  </si>
  <si>
    <t>SE000028</t>
  </si>
  <si>
    <t>Vahendid Riigi Kinnisvara Aktsiaseltsile</t>
  </si>
  <si>
    <t>SE000080</t>
  </si>
  <si>
    <t>2022 LEA</t>
  </si>
  <si>
    <t>SR030070</t>
  </si>
  <si>
    <t>Infoturve ja IT püsikulud</t>
  </si>
  <si>
    <t>SR030162</t>
  </si>
  <si>
    <t>Küberkaitse</t>
  </si>
  <si>
    <t>OK010104</t>
  </si>
  <si>
    <t>Intellektuaalse omandi valdkonna rakendamine</t>
  </si>
  <si>
    <t>OK010201</t>
  </si>
  <si>
    <t>Kriminaalpoliitika kujundamine ja elluviimine, sh ennetus</t>
  </si>
  <si>
    <t>SR030058</t>
  </si>
  <si>
    <t>rahapesuvastase võitluse tõhustamine</t>
  </si>
  <si>
    <t>OK010301</t>
  </si>
  <si>
    <t>Karistuste täideviimise korraldamine</t>
  </si>
  <si>
    <t>OK010401</t>
  </si>
  <si>
    <t>Õigusemõistmise, õigusregistrite ja õigusteenuste tagamine</t>
  </si>
  <si>
    <t>SR030071</t>
  </si>
  <si>
    <t>Konkurentsiseaduse muudatuse rahastus</t>
  </si>
  <si>
    <t>VR030090</t>
  </si>
  <si>
    <t>ELA USA Inc / EV kohtuvaidluse kulud</t>
  </si>
  <si>
    <t>OK010501</t>
  </si>
  <si>
    <t>Kesksed IT-teenused teistele valitsemisaladele</t>
  </si>
  <si>
    <t>INVESTEERINGUD</t>
  </si>
  <si>
    <t>KULUD</t>
  </si>
  <si>
    <t>(4)=(1)-(3)</t>
  </si>
  <si>
    <t>Lõplik eelarve</t>
  </si>
  <si>
    <t>Erakorraline ülekandmine
(käskkirja 21.02.2024 nr 18 alusel)</t>
  </si>
  <si>
    <t xml:space="preserve">Korraline ülekandmine
(käesoleva käskkirjaga) </t>
  </si>
  <si>
    <t xml:space="preserve">Täitmine
</t>
  </si>
  <si>
    <t xml:space="preserve">Kasutamata eelarve jääk
</t>
  </si>
  <si>
    <t>Võimalik üle viia järgnevasse aastasse</t>
  </si>
  <si>
    <t>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</si>
</sst>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sz val="10"/>
      <name val="Arial"/>
      <family val="2"/>
      <charset val="186"/>
    </font>
    <font>
      <b/>
      <sz val="9"/>
      <color theme="1"/>
      <name val="Times New Roman"/>
      <family val="1"/>
      <charset val="186"/>
    </font>
    <font>
      <b/>
      <sz val="9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color theme="1" tint="4.9989318521683403E-2"/>
      <name val="Times New Roman"/>
      <family val="1"/>
      <charset val="186"/>
    </font>
    <font>
      <sz val="11"/>
      <color indexed="8"/>
      <name val="Calibri"/>
      <family val="2"/>
      <scheme val="minor"/>
    </font>
    <font>
      <i/>
      <sz val="8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10" fillId="0" borderId="0"/>
  </cellStyleXfs>
  <cellXfs count="41">
    <xf numFmtId="0" fontId="0" fillId="0" borderId="0" xfId="0"/>
    <xf numFmtId="0" fontId="4" fillId="0" borderId="0" xfId="0" applyFont="1" applyAlignment="1">
      <alignment vertical="top"/>
    </xf>
    <xf numFmtId="0" fontId="6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indent="2"/>
    </xf>
    <xf numFmtId="0" fontId="8" fillId="0" borderId="0" xfId="0" applyFont="1" applyAlignment="1">
      <alignment vertical="top"/>
    </xf>
    <xf numFmtId="0" fontId="3" fillId="0" borderId="0" xfId="3" applyFont="1" applyAlignment="1">
      <alignment horizontal="right"/>
    </xf>
    <xf numFmtId="0" fontId="2" fillId="0" borderId="0" xfId="3" applyFont="1" applyAlignment="1">
      <alignment horizontal="right"/>
    </xf>
    <xf numFmtId="0" fontId="12" fillId="0" borderId="0" xfId="3" applyFont="1"/>
    <xf numFmtId="0" fontId="3" fillId="0" borderId="0" xfId="0" applyFont="1" applyAlignment="1">
      <alignment horizontal="right" vertical="top"/>
    </xf>
    <xf numFmtId="0" fontId="11" fillId="0" borderId="0" xfId="0" applyFont="1" applyAlignment="1">
      <alignment horizontal="right" vertical="top"/>
    </xf>
    <xf numFmtId="3" fontId="13" fillId="2" borderId="10" xfId="1" applyNumberFormat="1" applyFont="1" applyFill="1" applyBorder="1" applyAlignment="1" applyProtection="1">
      <alignment horizontal="center" vertical="center" wrapText="1"/>
      <protection locked="0"/>
    </xf>
    <xf numFmtId="4" fontId="13" fillId="5" borderId="11" xfId="3" applyNumberFormat="1" applyFont="1" applyFill="1" applyBorder="1" applyAlignment="1">
      <alignment horizontal="center" vertical="center" wrapText="1"/>
    </xf>
    <xf numFmtId="3" fontId="9" fillId="3" borderId="8" xfId="1" applyNumberFormat="1" applyFont="1" applyFill="1" applyBorder="1" applyAlignment="1" applyProtection="1">
      <alignment horizontal="center" vertical="center" wrapText="1"/>
      <protection locked="0"/>
    </xf>
    <xf numFmtId="3" fontId="9" fillId="3" borderId="7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quotePrefix="1" applyBorder="1" applyAlignment="1">
      <alignment horizontal="center"/>
    </xf>
    <xf numFmtId="3" fontId="13" fillId="2" borderId="12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/>
    <xf numFmtId="0" fontId="13" fillId="4" borderId="13" xfId="0" applyFont="1" applyFill="1" applyBorder="1" applyAlignment="1">
      <alignment vertical="center" wrapText="1"/>
    </xf>
    <xf numFmtId="0" fontId="13" fillId="4" borderId="14" xfId="0" applyFont="1" applyFill="1" applyBorder="1" applyAlignment="1">
      <alignment vertical="center" wrapText="1"/>
    </xf>
    <xf numFmtId="0" fontId="13" fillId="6" borderId="14" xfId="0" applyFont="1" applyFill="1" applyBorder="1" applyAlignment="1">
      <alignment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0" xfId="0" quotePrefix="1" applyBorder="1" applyAlignment="1">
      <alignment horizontal="center"/>
    </xf>
    <xf numFmtId="0" fontId="0" fillId="0" borderId="0" xfId="0" applyFont="1"/>
    <xf numFmtId="3" fontId="0" fillId="0" borderId="0" xfId="0" applyNumberFormat="1"/>
    <xf numFmtId="0" fontId="14" fillId="7" borderId="0" xfId="0" applyFont="1" applyFill="1" applyBorder="1"/>
    <xf numFmtId="3" fontId="14" fillId="7" borderId="0" xfId="0" applyNumberFormat="1" applyFont="1" applyFill="1"/>
    <xf numFmtId="0" fontId="14" fillId="7" borderId="0" xfId="0" quotePrefix="1" applyFont="1" applyFill="1" applyBorder="1" applyAlignment="1">
      <alignment horizontal="center"/>
    </xf>
    <xf numFmtId="0" fontId="14" fillId="0" borderId="0" xfId="0" applyFont="1"/>
    <xf numFmtId="0" fontId="0" fillId="0" borderId="0" xfId="0" applyFont="1" applyFill="1"/>
    <xf numFmtId="0" fontId="12" fillId="2" borderId="5" xfId="3" applyFont="1" applyFill="1" applyBorder="1" applyAlignment="1">
      <alignment horizontal="center"/>
    </xf>
    <xf numFmtId="0" fontId="12" fillId="2" borderId="6" xfId="3" applyFont="1" applyFill="1" applyBorder="1" applyAlignment="1">
      <alignment horizontal="center"/>
    </xf>
    <xf numFmtId="3" fontId="6" fillId="3" borderId="3" xfId="0" applyNumberFormat="1" applyFont="1" applyFill="1" applyBorder="1" applyAlignment="1">
      <alignment horizontal="center"/>
    </xf>
    <xf numFmtId="3" fontId="6" fillId="3" borderId="4" xfId="0" applyNumberFormat="1" applyFont="1" applyFill="1" applyBorder="1" applyAlignment="1">
      <alignment horizontal="center"/>
    </xf>
    <xf numFmtId="3" fontId="12" fillId="5" borderId="5" xfId="3" applyNumberFormat="1" applyFont="1" applyFill="1" applyBorder="1" applyAlignment="1">
      <alignment horizontal="center" wrapText="1"/>
    </xf>
    <xf numFmtId="3" fontId="12" fillId="5" borderId="6" xfId="3" applyNumberFormat="1" applyFont="1" applyFill="1" applyBorder="1" applyAlignment="1">
      <alignment horizontal="center" wrapText="1"/>
    </xf>
    <xf numFmtId="3" fontId="12" fillId="5" borderId="9" xfId="3" applyNumberFormat="1" applyFont="1" applyFill="1" applyBorder="1" applyAlignment="1">
      <alignment horizontal="center" wrapText="1"/>
    </xf>
    <xf numFmtId="3" fontId="13" fillId="2" borderId="11" xfId="1" applyNumberFormat="1" applyFont="1" applyFill="1" applyBorder="1" applyAlignment="1" applyProtection="1">
      <alignment horizontal="center" vertical="center" wrapText="1"/>
      <protection locked="0"/>
    </xf>
    <xf numFmtId="0" fontId="12" fillId="2" borderId="9" xfId="3" applyFont="1" applyFill="1" applyBorder="1" applyAlignment="1">
      <alignment horizontal="center"/>
    </xf>
  </cellXfs>
  <cellStyles count="4">
    <cellStyle name="Normaallaad" xfId="0" builtinId="0"/>
    <cellStyle name="Normaallaad 2" xfId="3" xr:uid="{2D5747CA-EFA3-40C3-8C44-B1DFE25174A1}"/>
    <cellStyle name="Normal 10 2" xfId="2" xr:uid="{00000000-0005-0000-0000-000001000000}"/>
    <cellStyle name="Normal 25 9" xfId="1" xr:uid="{00000000-0005-0000-0000-000002000000}"/>
  </cellStyles>
  <dxfs count="0"/>
  <tableStyles count="0" defaultTableStyle="TableStyleMedium2" defaultPivotStyle="PivotStyleLight16"/>
  <colors>
    <mruColors>
      <color rgb="FFABE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FDD54-6841-4AE5-91FB-10B62E2660DC}">
  <sheetPr>
    <pageSetUpPr fitToPage="1"/>
  </sheetPr>
  <dimension ref="A1:S59"/>
  <sheetViews>
    <sheetView tabSelected="1" zoomScale="80" zoomScaleNormal="80" workbookViewId="0">
      <pane xSplit="1" ySplit="11" topLeftCell="B12" activePane="bottomRight" state="frozen"/>
      <selection pane="topRight" activeCell="B1" sqref="B1"/>
      <selection pane="bottomLeft" activeCell="A12" sqref="A12"/>
      <selection pane="bottomRight" activeCell="W3" sqref="W3"/>
    </sheetView>
  </sheetViews>
  <sheetFormatPr defaultRowHeight="14.4" x14ac:dyDescent="0.3"/>
  <cols>
    <col min="1" max="1" width="25.44140625" customWidth="1"/>
    <col min="2" max="2" width="12.33203125" customWidth="1"/>
    <col min="3" max="3" width="11.5546875" customWidth="1"/>
    <col min="4" max="4" width="10.6640625" customWidth="1"/>
    <col min="5" max="5" width="11.33203125" customWidth="1"/>
    <col min="6" max="6" width="12.44140625" customWidth="1"/>
    <col min="7" max="7" width="7.6640625" customWidth="1"/>
    <col min="8" max="8" width="13" customWidth="1"/>
    <col min="9" max="9" width="28.33203125" customWidth="1"/>
    <col min="10" max="10" width="15.88671875" customWidth="1"/>
    <col min="11" max="11" width="10.6640625" customWidth="1"/>
    <col min="12" max="12" width="13.88671875" customWidth="1"/>
    <col min="13" max="14" width="14.109375" customWidth="1"/>
    <col min="15" max="15" width="12.88671875" customWidth="1"/>
    <col min="16" max="16" width="13.44140625" customWidth="1"/>
    <col min="17" max="17" width="14.33203125" customWidth="1"/>
    <col min="18" max="18" width="10.88671875" customWidth="1"/>
    <col min="19" max="19" width="10.5546875" customWidth="1"/>
  </cols>
  <sheetData>
    <row r="1" spans="1:19" ht="15.6" x14ac:dyDescent="0.3">
      <c r="S1" s="5" t="s">
        <v>11</v>
      </c>
    </row>
    <row r="2" spans="1:19" ht="15.6" x14ac:dyDescent="0.3">
      <c r="S2" s="6" t="s">
        <v>17</v>
      </c>
    </row>
    <row r="3" spans="1:19" ht="15.6" x14ac:dyDescent="0.3">
      <c r="S3" s="8" t="s">
        <v>37</v>
      </c>
    </row>
    <row r="4" spans="1:19" ht="15.6" x14ac:dyDescent="0.3">
      <c r="S4" s="8" t="s">
        <v>5</v>
      </c>
    </row>
    <row r="5" spans="1:19" x14ac:dyDescent="0.3">
      <c r="J5" s="26"/>
      <c r="S5" s="9" t="s">
        <v>9</v>
      </c>
    </row>
    <row r="6" spans="1:19" ht="15" thickBot="1" x14ac:dyDescent="0.35">
      <c r="J6" s="26">
        <f>SUBTOTAL(9,J12:J44)</f>
        <v>188657905.05239227</v>
      </c>
      <c r="K6" s="26">
        <f>SUBTOTAL(9,K12:K44)</f>
        <v>11207327.701997384</v>
      </c>
      <c r="L6" s="26">
        <f>SUBTOTAL(9,L12:L44)</f>
        <v>170328571.37227327</v>
      </c>
      <c r="M6" s="26">
        <f>SUBTOTAL(9,M12:M44)</f>
        <v>18329333.680119026</v>
      </c>
      <c r="N6" s="26"/>
      <c r="Q6" s="26">
        <f>SUBTOTAL(9,Q12:Q44)</f>
        <v>15173901.646124143</v>
      </c>
      <c r="S6" s="9"/>
    </row>
    <row r="7" spans="1:19" ht="47.7" customHeight="1" thickBot="1" x14ac:dyDescent="0.35">
      <c r="D7" s="7"/>
      <c r="E7" s="7"/>
      <c r="H7" s="7"/>
      <c r="I7" s="7"/>
      <c r="J7" s="32" t="s">
        <v>39</v>
      </c>
      <c r="K7" s="33"/>
      <c r="L7" s="33"/>
      <c r="M7" s="33"/>
      <c r="N7" s="40"/>
      <c r="O7" s="36" t="s">
        <v>38</v>
      </c>
      <c r="P7" s="37"/>
      <c r="Q7" s="38"/>
      <c r="R7" s="34" t="s">
        <v>2</v>
      </c>
      <c r="S7" s="35"/>
    </row>
    <row r="8" spans="1:19" ht="87" customHeight="1" thickBot="1" x14ac:dyDescent="0.35">
      <c r="A8" s="19" t="s">
        <v>12</v>
      </c>
      <c r="B8" s="20" t="s">
        <v>30</v>
      </c>
      <c r="C8" s="21" t="s">
        <v>31</v>
      </c>
      <c r="D8" s="21" t="s">
        <v>16</v>
      </c>
      <c r="E8" s="21" t="s">
        <v>34</v>
      </c>
      <c r="F8" s="20" t="s">
        <v>14</v>
      </c>
      <c r="G8" s="20" t="s">
        <v>13</v>
      </c>
      <c r="H8" s="20" t="s">
        <v>35</v>
      </c>
      <c r="I8" s="20" t="s">
        <v>15</v>
      </c>
      <c r="J8" s="17" t="s">
        <v>76</v>
      </c>
      <c r="K8" s="10" t="s">
        <v>32</v>
      </c>
      <c r="L8" s="10" t="s">
        <v>79</v>
      </c>
      <c r="M8" s="10" t="s">
        <v>80</v>
      </c>
      <c r="N8" s="39" t="s">
        <v>81</v>
      </c>
      <c r="O8" s="11" t="s">
        <v>78</v>
      </c>
      <c r="P8" s="11" t="s">
        <v>77</v>
      </c>
      <c r="Q8" s="11" t="s">
        <v>33</v>
      </c>
      <c r="R8" s="12" t="s">
        <v>8</v>
      </c>
      <c r="S8" s="13" t="s">
        <v>3</v>
      </c>
    </row>
    <row r="9" spans="1:19" x14ac:dyDescent="0.3">
      <c r="A9" s="18"/>
      <c r="B9" s="18"/>
      <c r="C9" s="18"/>
      <c r="D9" s="18"/>
      <c r="E9" s="18"/>
      <c r="F9" s="18"/>
      <c r="G9" s="18"/>
      <c r="H9" s="18"/>
      <c r="I9" s="18"/>
      <c r="J9" s="15" t="s">
        <v>0</v>
      </c>
      <c r="K9" s="15" t="s">
        <v>1</v>
      </c>
      <c r="L9" s="16" t="s">
        <v>18</v>
      </c>
      <c r="M9" s="15" t="s">
        <v>75</v>
      </c>
      <c r="N9" s="16" t="s">
        <v>82</v>
      </c>
      <c r="O9" s="16" t="s">
        <v>6</v>
      </c>
      <c r="P9" s="16" t="s">
        <v>19</v>
      </c>
      <c r="Q9" s="14" t="s">
        <v>20</v>
      </c>
      <c r="R9" s="16" t="s">
        <v>7</v>
      </c>
      <c r="S9" s="16" t="s">
        <v>4</v>
      </c>
    </row>
    <row r="10" spans="1:19" x14ac:dyDescent="0.3">
      <c r="A10" s="27" t="s">
        <v>74</v>
      </c>
      <c r="B10" s="27"/>
      <c r="C10" s="27"/>
      <c r="D10" s="27"/>
      <c r="E10" s="27"/>
      <c r="F10" s="27"/>
      <c r="G10" s="27"/>
      <c r="H10" s="27"/>
      <c r="I10" s="27"/>
      <c r="J10" s="28">
        <f t="shared" ref="J10:P10" si="0">SUBTOTAL(9,J12:J43)</f>
        <v>184677574.05243227</v>
      </c>
      <c r="K10" s="28">
        <f t="shared" si="0"/>
        <v>10177486.702017384</v>
      </c>
      <c r="L10" s="28">
        <f t="shared" si="0"/>
        <v>168241671.25227326</v>
      </c>
      <c r="M10" s="28">
        <f t="shared" si="0"/>
        <v>16435902.800159028</v>
      </c>
      <c r="N10" s="28">
        <v>13595867.766144143</v>
      </c>
      <c r="O10" s="28">
        <f t="shared" si="0"/>
        <v>4973587.7661441434</v>
      </c>
      <c r="P10" s="28">
        <f t="shared" si="0"/>
        <v>8622280</v>
      </c>
      <c r="Q10" s="28">
        <f>SUBTOTAL(9,Q12:Q43)</f>
        <v>13595867.766144143</v>
      </c>
      <c r="R10" s="29"/>
      <c r="S10" s="28">
        <f>SUBTOTAL(9,S12:S43)</f>
        <v>13046.100030000001</v>
      </c>
    </row>
    <row r="11" spans="1:19" x14ac:dyDescent="0.3">
      <c r="A11" s="27" t="s">
        <v>73</v>
      </c>
      <c r="B11" s="27"/>
      <c r="C11" s="27"/>
      <c r="D11" s="27"/>
      <c r="E11" s="27"/>
      <c r="F11" s="27"/>
      <c r="G11" s="27"/>
      <c r="H11" s="27"/>
      <c r="I11" s="27"/>
      <c r="J11" s="28">
        <f>SUBTOTAL(9,J44)</f>
        <v>3980330.9999599997</v>
      </c>
      <c r="K11" s="28">
        <f t="shared" ref="K11:S11" si="1">SUBTOTAL(9,K44)</f>
        <v>1029840.9999800001</v>
      </c>
      <c r="L11" s="28">
        <f t="shared" si="1"/>
        <v>2086900.1199999999</v>
      </c>
      <c r="M11" s="28">
        <f t="shared" si="1"/>
        <v>1893430.87996</v>
      </c>
      <c r="N11" s="28">
        <v>1578033.87998</v>
      </c>
      <c r="O11" s="28">
        <f t="shared" si="1"/>
        <v>64384.879979999998</v>
      </c>
      <c r="P11" s="28">
        <f t="shared" si="1"/>
        <v>1513649</v>
      </c>
      <c r="Q11" s="28">
        <f t="shared" si="1"/>
        <v>1578033.87998</v>
      </c>
      <c r="R11" s="28"/>
      <c r="S11" s="28">
        <f t="shared" si="1"/>
        <v>0</v>
      </c>
    </row>
    <row r="12" spans="1:19" x14ac:dyDescent="0.3">
      <c r="A12" s="25" t="s">
        <v>40</v>
      </c>
      <c r="B12" s="25" t="s">
        <v>44</v>
      </c>
      <c r="C12" s="25" t="s">
        <v>45</v>
      </c>
      <c r="D12" s="25" t="s">
        <v>46</v>
      </c>
      <c r="E12" s="25" t="s">
        <v>47</v>
      </c>
      <c r="F12" s="25" t="s">
        <v>48</v>
      </c>
      <c r="G12" s="25" t="s">
        <v>43</v>
      </c>
      <c r="H12" s="25" t="s">
        <v>41</v>
      </c>
      <c r="I12" s="25"/>
      <c r="J12" s="26">
        <v>12052699.029249828</v>
      </c>
      <c r="K12" s="26">
        <v>2147029</v>
      </c>
      <c r="L12" s="26">
        <v>9476862.1949757282</v>
      </c>
      <c r="M12" s="26">
        <f t="shared" ref="M12:M43" si="2">J12-L12</f>
        <v>2575836.8342741001</v>
      </c>
      <c r="N12" s="26">
        <v>2575836.8342741001</v>
      </c>
      <c r="O12" s="26">
        <f>M12-P12</f>
        <v>475836.83427410014</v>
      </c>
      <c r="P12" s="26">
        <v>2100000</v>
      </c>
      <c r="Q12" s="26">
        <f>O12+P12</f>
        <v>2575836.8342741001</v>
      </c>
    </row>
    <row r="13" spans="1:19" x14ac:dyDescent="0.3">
      <c r="A13" s="25" t="s">
        <v>40</v>
      </c>
      <c r="B13" s="25" t="s">
        <v>44</v>
      </c>
      <c r="C13" s="25" t="s">
        <v>45</v>
      </c>
      <c r="D13" s="25" t="s">
        <v>46</v>
      </c>
      <c r="E13" s="25" t="s">
        <v>47</v>
      </c>
      <c r="F13" s="25" t="s">
        <v>48</v>
      </c>
      <c r="G13" s="25" t="s">
        <v>43</v>
      </c>
      <c r="H13" s="25" t="s">
        <v>49</v>
      </c>
      <c r="I13" s="25" t="s">
        <v>50</v>
      </c>
      <c r="J13" s="26">
        <v>468037.64116264012</v>
      </c>
      <c r="K13" s="26">
        <v>0</v>
      </c>
      <c r="L13" s="26">
        <v>429891.3856162515</v>
      </c>
      <c r="M13" s="26">
        <f t="shared" si="2"/>
        <v>38146.255546388624</v>
      </c>
      <c r="N13" s="26"/>
      <c r="P13" s="26"/>
      <c r="Q13" s="26"/>
      <c r="S13" s="26"/>
    </row>
    <row r="14" spans="1:19" x14ac:dyDescent="0.3">
      <c r="A14" s="25" t="s">
        <v>40</v>
      </c>
      <c r="B14" s="25" t="s">
        <v>44</v>
      </c>
      <c r="C14" s="25" t="s">
        <v>45</v>
      </c>
      <c r="D14" s="25" t="s">
        <v>46</v>
      </c>
      <c r="E14" s="25" t="s">
        <v>47</v>
      </c>
      <c r="F14" s="25" t="s">
        <v>48</v>
      </c>
      <c r="G14" s="25" t="s">
        <v>43</v>
      </c>
      <c r="H14" s="25" t="s">
        <v>51</v>
      </c>
      <c r="I14" s="25" t="s">
        <v>52</v>
      </c>
      <c r="J14" s="26">
        <v>9406.8934704027706</v>
      </c>
      <c r="K14" s="26">
        <v>9406.8934704027706</v>
      </c>
      <c r="L14" s="26">
        <v>9406.8987434915362</v>
      </c>
      <c r="M14" s="26">
        <f t="shared" si="2"/>
        <v>-5.2730887655343395E-3</v>
      </c>
      <c r="N14" s="26"/>
      <c r="O14" s="24"/>
      <c r="P14" s="26"/>
      <c r="Q14" s="26"/>
      <c r="R14" s="24"/>
      <c r="S14" s="24"/>
    </row>
    <row r="15" spans="1:19" x14ac:dyDescent="0.3">
      <c r="A15" s="25" t="s">
        <v>40</v>
      </c>
      <c r="B15" s="25" t="s">
        <v>44</v>
      </c>
      <c r="C15" s="25" t="s">
        <v>45</v>
      </c>
      <c r="D15" s="25" t="s">
        <v>46</v>
      </c>
      <c r="E15" s="25" t="s">
        <v>47</v>
      </c>
      <c r="F15" s="25" t="s">
        <v>48</v>
      </c>
      <c r="G15" s="25" t="s">
        <v>43</v>
      </c>
      <c r="H15" s="25" t="s">
        <v>53</v>
      </c>
      <c r="I15" s="25" t="s">
        <v>54</v>
      </c>
      <c r="J15" s="26">
        <v>155229</v>
      </c>
      <c r="K15" s="26">
        <v>155229</v>
      </c>
      <c r="L15" s="26">
        <v>155228.99999999985</v>
      </c>
      <c r="M15" s="26">
        <f t="shared" si="2"/>
        <v>0</v>
      </c>
      <c r="N15" s="26"/>
      <c r="O15" s="24"/>
      <c r="P15" s="26"/>
      <c r="Q15" s="26"/>
      <c r="R15" s="24"/>
      <c r="S15" s="24"/>
    </row>
    <row r="16" spans="1:19" x14ac:dyDescent="0.3">
      <c r="A16" s="25" t="s">
        <v>40</v>
      </c>
      <c r="B16" s="25" t="s">
        <v>44</v>
      </c>
      <c r="C16" s="25" t="s">
        <v>45</v>
      </c>
      <c r="D16" s="25" t="s">
        <v>46</v>
      </c>
      <c r="E16" s="25" t="s">
        <v>47</v>
      </c>
      <c r="F16" s="25" t="s">
        <v>48</v>
      </c>
      <c r="G16" s="25" t="s">
        <v>43</v>
      </c>
      <c r="H16" s="25" t="s">
        <v>55</v>
      </c>
      <c r="I16" s="25" t="s">
        <v>56</v>
      </c>
      <c r="J16" s="26">
        <v>7935.1047962094281</v>
      </c>
      <c r="K16" s="26">
        <v>0</v>
      </c>
      <c r="L16" s="26">
        <v>0</v>
      </c>
      <c r="M16" s="26">
        <f t="shared" si="2"/>
        <v>7935.1047962094281</v>
      </c>
      <c r="N16" s="26">
        <v>7935.1047962094271</v>
      </c>
      <c r="O16" s="24"/>
      <c r="P16" s="26">
        <v>7935.1047962094271</v>
      </c>
      <c r="Q16" s="26">
        <f t="shared" ref="Q16:Q44" si="3">O16+P16</f>
        <v>7935.1047962094271</v>
      </c>
      <c r="R16" s="24"/>
      <c r="S16" s="24"/>
    </row>
    <row r="17" spans="1:19" x14ac:dyDescent="0.3">
      <c r="A17" s="25" t="s">
        <v>40</v>
      </c>
      <c r="B17" s="25" t="s">
        <v>44</v>
      </c>
      <c r="C17" s="25" t="s">
        <v>45</v>
      </c>
      <c r="D17" s="25" t="s">
        <v>57</v>
      </c>
      <c r="E17" s="25" t="s">
        <v>58</v>
      </c>
      <c r="F17" s="25" t="s">
        <v>48</v>
      </c>
      <c r="G17" s="25" t="s">
        <v>43</v>
      </c>
      <c r="H17" s="25" t="s">
        <v>41</v>
      </c>
      <c r="I17" s="25"/>
      <c r="J17" s="26">
        <v>2259400.3727058107</v>
      </c>
      <c r="K17" s="26">
        <v>107042</v>
      </c>
      <c r="L17" s="26">
        <v>2008533.7326573264</v>
      </c>
      <c r="M17" s="26">
        <f t="shared" si="2"/>
        <v>250866.64004848432</v>
      </c>
      <c r="N17" s="26">
        <v>250866.64004848432</v>
      </c>
      <c r="O17" s="26">
        <f>M17-P17</f>
        <v>250866.64004848432</v>
      </c>
      <c r="P17" s="26"/>
      <c r="Q17" s="26">
        <f t="shared" si="3"/>
        <v>250866.64004848432</v>
      </c>
      <c r="R17" s="24"/>
      <c r="S17" s="24"/>
    </row>
    <row r="18" spans="1:19" x14ac:dyDescent="0.3">
      <c r="A18" s="25" t="s">
        <v>40</v>
      </c>
      <c r="B18" s="25" t="s">
        <v>44</v>
      </c>
      <c r="C18" s="25" t="s">
        <v>45</v>
      </c>
      <c r="D18" s="25" t="s">
        <v>57</v>
      </c>
      <c r="E18" s="25" t="s">
        <v>58</v>
      </c>
      <c r="F18" s="25" t="s">
        <v>48</v>
      </c>
      <c r="G18" s="25" t="s">
        <v>43</v>
      </c>
      <c r="H18" s="25" t="s">
        <v>49</v>
      </c>
      <c r="I18" s="25" t="s">
        <v>50</v>
      </c>
      <c r="J18" s="26">
        <v>60949.378469686853</v>
      </c>
      <c r="K18" s="26">
        <v>0</v>
      </c>
      <c r="L18" s="26">
        <v>55873.519163542791</v>
      </c>
      <c r="M18" s="26">
        <f t="shared" si="2"/>
        <v>5075.8593061440624</v>
      </c>
      <c r="N18" s="26"/>
      <c r="O18" s="24"/>
      <c r="P18" s="26"/>
      <c r="Q18" s="26"/>
      <c r="R18" s="24"/>
      <c r="S18" s="26"/>
    </row>
    <row r="19" spans="1:19" x14ac:dyDescent="0.3">
      <c r="A19" s="25" t="s">
        <v>40</v>
      </c>
      <c r="B19" s="25" t="s">
        <v>44</v>
      </c>
      <c r="C19" s="25" t="s">
        <v>45</v>
      </c>
      <c r="D19" s="25" t="s">
        <v>57</v>
      </c>
      <c r="E19" s="25" t="s">
        <v>58</v>
      </c>
      <c r="F19" s="25" t="s">
        <v>48</v>
      </c>
      <c r="G19" s="25" t="s">
        <v>43</v>
      </c>
      <c r="H19" s="25" t="s">
        <v>51</v>
      </c>
      <c r="I19" s="25" t="s">
        <v>52</v>
      </c>
      <c r="J19" s="26">
        <v>5289.1892314840043</v>
      </c>
      <c r="K19" s="26">
        <v>5289.1892314840052</v>
      </c>
      <c r="L19" s="26">
        <v>5289.1922650551651</v>
      </c>
      <c r="M19" s="26">
        <f t="shared" si="2"/>
        <v>-3.0335711608131533E-3</v>
      </c>
      <c r="N19" s="26"/>
      <c r="O19" s="24"/>
      <c r="P19" s="26"/>
      <c r="Q19" s="26"/>
      <c r="R19" s="24"/>
      <c r="S19" s="26"/>
    </row>
    <row r="20" spans="1:19" x14ac:dyDescent="0.3">
      <c r="A20" s="25" t="s">
        <v>40</v>
      </c>
      <c r="B20" s="25" t="s">
        <v>44</v>
      </c>
      <c r="C20" s="25" t="s">
        <v>45</v>
      </c>
      <c r="D20" s="25" t="s">
        <v>57</v>
      </c>
      <c r="E20" s="25" t="s">
        <v>58</v>
      </c>
      <c r="F20" s="25" t="s">
        <v>48</v>
      </c>
      <c r="G20" s="25" t="s">
        <v>43</v>
      </c>
      <c r="H20" s="25" t="s">
        <v>53</v>
      </c>
      <c r="I20" s="25" t="s">
        <v>54</v>
      </c>
      <c r="J20" s="26">
        <v>20792</v>
      </c>
      <c r="K20" s="26">
        <v>20792</v>
      </c>
      <c r="L20" s="26">
        <v>20791.999999999978</v>
      </c>
      <c r="M20" s="26">
        <f t="shared" si="2"/>
        <v>0</v>
      </c>
      <c r="N20" s="26"/>
      <c r="O20" s="24"/>
      <c r="P20" s="26"/>
      <c r="Q20" s="26"/>
      <c r="R20" s="24"/>
      <c r="S20" s="26"/>
    </row>
    <row r="21" spans="1:19" x14ac:dyDescent="0.3">
      <c r="A21" s="25" t="s">
        <v>40</v>
      </c>
      <c r="B21" s="25" t="s">
        <v>44</v>
      </c>
      <c r="C21" s="25" t="s">
        <v>45</v>
      </c>
      <c r="D21" s="25" t="s">
        <v>57</v>
      </c>
      <c r="E21" s="25" t="s">
        <v>58</v>
      </c>
      <c r="F21" s="25" t="s">
        <v>48</v>
      </c>
      <c r="G21" s="25" t="s">
        <v>43</v>
      </c>
      <c r="H21" s="25" t="s">
        <v>55</v>
      </c>
      <c r="I21" s="25" t="s">
        <v>56</v>
      </c>
      <c r="J21" s="26">
        <v>4461.6505455160395</v>
      </c>
      <c r="K21" s="26">
        <v>0</v>
      </c>
      <c r="L21" s="26">
        <v>0</v>
      </c>
      <c r="M21" s="26">
        <f t="shared" si="2"/>
        <v>4461.6505455160395</v>
      </c>
      <c r="N21" s="26">
        <v>4461.6505455160386</v>
      </c>
      <c r="O21" s="24"/>
      <c r="P21" s="26">
        <v>4461.6505455160386</v>
      </c>
      <c r="Q21" s="26">
        <f t="shared" si="3"/>
        <v>4461.6505455160386</v>
      </c>
      <c r="R21" s="24"/>
      <c r="S21" s="26"/>
    </row>
    <row r="22" spans="1:19" x14ac:dyDescent="0.3">
      <c r="A22" s="25" t="s">
        <v>40</v>
      </c>
      <c r="B22" s="25" t="s">
        <v>44</v>
      </c>
      <c r="C22" s="25" t="s">
        <v>45</v>
      </c>
      <c r="D22" s="25" t="s">
        <v>59</v>
      </c>
      <c r="E22" s="25" t="s">
        <v>60</v>
      </c>
      <c r="F22" s="25" t="s">
        <v>48</v>
      </c>
      <c r="G22" s="25" t="s">
        <v>43</v>
      </c>
      <c r="H22" s="25" t="s">
        <v>41</v>
      </c>
      <c r="I22" s="25"/>
      <c r="J22" s="26">
        <v>24803853.917256586</v>
      </c>
      <c r="K22" s="26">
        <v>2216250</v>
      </c>
      <c r="L22" s="26">
        <v>21060479.261378709</v>
      </c>
      <c r="M22" s="26">
        <f t="shared" si="2"/>
        <v>3743374.655877877</v>
      </c>
      <c r="N22" s="26">
        <v>3743374.655877877</v>
      </c>
      <c r="O22" s="26">
        <f>M22-P22</f>
        <v>1143374.655877877</v>
      </c>
      <c r="P22" s="26">
        <v>2600000</v>
      </c>
      <c r="Q22" s="26">
        <f t="shared" si="3"/>
        <v>3743374.655877877</v>
      </c>
      <c r="R22" s="24"/>
      <c r="S22" s="26"/>
    </row>
    <row r="23" spans="1:19" x14ac:dyDescent="0.3">
      <c r="A23" s="25" t="s">
        <v>40</v>
      </c>
      <c r="B23" s="25" t="s">
        <v>44</v>
      </c>
      <c r="C23" s="25" t="s">
        <v>45</v>
      </c>
      <c r="D23" s="25" t="s">
        <v>59</v>
      </c>
      <c r="E23" s="25" t="s">
        <v>60</v>
      </c>
      <c r="F23" s="25" t="s">
        <v>48</v>
      </c>
      <c r="G23" s="25" t="s">
        <v>43</v>
      </c>
      <c r="H23" s="25" t="s">
        <v>49</v>
      </c>
      <c r="I23" s="25" t="s">
        <v>50</v>
      </c>
      <c r="J23" s="26">
        <v>3642304.6249430384</v>
      </c>
      <c r="K23" s="26">
        <v>0</v>
      </c>
      <c r="L23" s="26">
        <v>3226783.7055007648</v>
      </c>
      <c r="M23" s="26">
        <f t="shared" si="2"/>
        <v>415520.91944227368</v>
      </c>
      <c r="N23" s="26"/>
      <c r="O23" s="24"/>
      <c r="P23" s="26"/>
      <c r="Q23" s="26"/>
      <c r="R23" s="24"/>
      <c r="S23" s="26"/>
    </row>
    <row r="24" spans="1:19" x14ac:dyDescent="0.3">
      <c r="A24" s="25" t="s">
        <v>40</v>
      </c>
      <c r="B24" s="25" t="s">
        <v>44</v>
      </c>
      <c r="C24" s="25" t="s">
        <v>45</v>
      </c>
      <c r="D24" s="25" t="s">
        <v>59</v>
      </c>
      <c r="E24" s="25" t="s">
        <v>60</v>
      </c>
      <c r="F24" s="25" t="s">
        <v>48</v>
      </c>
      <c r="G24" s="25" t="s">
        <v>43</v>
      </c>
      <c r="H24" s="25" t="s">
        <v>51</v>
      </c>
      <c r="I24" s="25" t="s">
        <v>52</v>
      </c>
      <c r="J24" s="26">
        <v>35068.502692341805</v>
      </c>
      <c r="K24" s="26">
        <v>35068.502692341805</v>
      </c>
      <c r="L24" s="26">
        <v>35068.523075737692</v>
      </c>
      <c r="M24" s="26">
        <f t="shared" si="2"/>
        <v>-2.0383395887620281E-2</v>
      </c>
      <c r="N24" s="26"/>
      <c r="O24" s="24"/>
      <c r="P24" s="26"/>
      <c r="Q24" s="26"/>
      <c r="R24" s="24"/>
      <c r="S24" s="26"/>
    </row>
    <row r="25" spans="1:19" x14ac:dyDescent="0.3">
      <c r="A25" s="25" t="s">
        <v>40</v>
      </c>
      <c r="B25" s="25" t="s">
        <v>44</v>
      </c>
      <c r="C25" s="25" t="s">
        <v>45</v>
      </c>
      <c r="D25" s="25" t="s">
        <v>59</v>
      </c>
      <c r="E25" s="25" t="s">
        <v>60</v>
      </c>
      <c r="F25" s="25" t="s">
        <v>48</v>
      </c>
      <c r="G25" s="25" t="s">
        <v>43</v>
      </c>
      <c r="H25" s="25" t="s">
        <v>61</v>
      </c>
      <c r="I25" s="25" t="s">
        <v>62</v>
      </c>
      <c r="J25" s="26">
        <v>66422.000000000015</v>
      </c>
      <c r="K25" s="26">
        <v>66422.000000000015</v>
      </c>
      <c r="L25" s="26">
        <v>66422.000400000004</v>
      </c>
      <c r="M25" s="26">
        <f t="shared" si="2"/>
        <v>-3.9999998989515007E-4</v>
      </c>
      <c r="N25" s="26"/>
      <c r="O25" s="24"/>
      <c r="P25" s="26"/>
      <c r="Q25" s="26"/>
      <c r="R25" s="24"/>
      <c r="S25" s="26"/>
    </row>
    <row r="26" spans="1:19" x14ac:dyDescent="0.3">
      <c r="A26" s="25" t="s">
        <v>40</v>
      </c>
      <c r="B26" s="25" t="s">
        <v>44</v>
      </c>
      <c r="C26" s="25" t="s">
        <v>45</v>
      </c>
      <c r="D26" s="25" t="s">
        <v>59</v>
      </c>
      <c r="E26" s="25" t="s">
        <v>60</v>
      </c>
      <c r="F26" s="25" t="s">
        <v>48</v>
      </c>
      <c r="G26" s="25" t="s">
        <v>43</v>
      </c>
      <c r="H26" s="25" t="s">
        <v>53</v>
      </c>
      <c r="I26" s="25" t="s">
        <v>54</v>
      </c>
      <c r="J26" s="26">
        <v>129592</v>
      </c>
      <c r="K26" s="26">
        <v>129592</v>
      </c>
      <c r="L26" s="26">
        <v>129592.00000000023</v>
      </c>
      <c r="M26" s="26">
        <f t="shared" si="2"/>
        <v>-2.3283064365386963E-10</v>
      </c>
      <c r="N26" s="26"/>
      <c r="O26" s="24"/>
      <c r="P26" s="26"/>
      <c r="Q26" s="26"/>
      <c r="R26" s="24"/>
      <c r="S26" s="26"/>
    </row>
    <row r="27" spans="1:19" x14ac:dyDescent="0.3">
      <c r="A27" s="25" t="s">
        <v>40</v>
      </c>
      <c r="B27" s="25" t="s">
        <v>44</v>
      </c>
      <c r="C27" s="25" t="s">
        <v>45</v>
      </c>
      <c r="D27" s="25" t="s">
        <v>59</v>
      </c>
      <c r="E27" s="25" t="s">
        <v>60</v>
      </c>
      <c r="F27" s="25" t="s">
        <v>48</v>
      </c>
      <c r="G27" s="25" t="s">
        <v>43</v>
      </c>
      <c r="H27" s="25" t="s">
        <v>55</v>
      </c>
      <c r="I27" s="25" t="s">
        <v>56</v>
      </c>
      <c r="J27" s="26">
        <v>29042.714241129914</v>
      </c>
      <c r="K27" s="26">
        <v>0</v>
      </c>
      <c r="L27" s="26">
        <v>0</v>
      </c>
      <c r="M27" s="26">
        <f t="shared" si="2"/>
        <v>29042.714241129914</v>
      </c>
      <c r="N27" s="26">
        <v>29042.714241129921</v>
      </c>
      <c r="O27" s="24"/>
      <c r="P27" s="26">
        <v>29042.714241129921</v>
      </c>
      <c r="Q27" s="26">
        <f t="shared" si="3"/>
        <v>29042.714241129921</v>
      </c>
      <c r="R27" s="24"/>
      <c r="S27" s="26"/>
    </row>
    <row r="28" spans="1:19" x14ac:dyDescent="0.3">
      <c r="A28" s="25" t="s">
        <v>40</v>
      </c>
      <c r="B28" s="25" t="s">
        <v>44</v>
      </c>
      <c r="C28" s="25" t="s">
        <v>45</v>
      </c>
      <c r="D28" s="25" t="s">
        <v>63</v>
      </c>
      <c r="E28" s="25" t="s">
        <v>64</v>
      </c>
      <c r="F28" s="25" t="s">
        <v>48</v>
      </c>
      <c r="G28" s="25" t="s">
        <v>43</v>
      </c>
      <c r="H28" s="25" t="s">
        <v>41</v>
      </c>
      <c r="I28" s="25"/>
      <c r="J28" s="26">
        <v>55428892.351557173</v>
      </c>
      <c r="K28" s="26">
        <v>587356</v>
      </c>
      <c r="L28" s="26">
        <v>53621246.791027375</v>
      </c>
      <c r="M28" s="26">
        <f t="shared" si="2"/>
        <v>1807645.5605297983</v>
      </c>
      <c r="N28" s="26">
        <v>1807645.5605297983</v>
      </c>
      <c r="O28" s="26">
        <f>M28-P28</f>
        <v>1807645.5605297983</v>
      </c>
      <c r="P28" s="26"/>
      <c r="Q28" s="26">
        <f t="shared" si="3"/>
        <v>1807645.5605297983</v>
      </c>
      <c r="R28" s="24"/>
      <c r="S28" s="26"/>
    </row>
    <row r="29" spans="1:19" x14ac:dyDescent="0.3">
      <c r="A29" s="25" t="s">
        <v>40</v>
      </c>
      <c r="B29" s="25" t="s">
        <v>44</v>
      </c>
      <c r="C29" s="25" t="s">
        <v>45</v>
      </c>
      <c r="D29" s="25" t="s">
        <v>63</v>
      </c>
      <c r="E29" s="25" t="s">
        <v>64</v>
      </c>
      <c r="F29" s="25" t="s">
        <v>48</v>
      </c>
      <c r="G29" s="25" t="s">
        <v>43</v>
      </c>
      <c r="H29" s="25" t="s">
        <v>49</v>
      </c>
      <c r="I29" s="25" t="s">
        <v>50</v>
      </c>
      <c r="J29" s="26">
        <v>23898880.122732241</v>
      </c>
      <c r="K29" s="26">
        <v>0</v>
      </c>
      <c r="L29" s="26">
        <v>22495350.50282073</v>
      </c>
      <c r="M29" s="26">
        <f t="shared" si="2"/>
        <v>1403529.6199115105</v>
      </c>
      <c r="N29" s="26"/>
      <c r="O29" s="24"/>
      <c r="P29" s="26"/>
      <c r="Q29" s="26"/>
      <c r="R29" s="24"/>
      <c r="S29" s="26"/>
    </row>
    <row r="30" spans="1:19" x14ac:dyDescent="0.3">
      <c r="A30" s="25" t="s">
        <v>40</v>
      </c>
      <c r="B30" s="25" t="s">
        <v>44</v>
      </c>
      <c r="C30" s="25" t="s">
        <v>45</v>
      </c>
      <c r="D30" s="25" t="s">
        <v>63</v>
      </c>
      <c r="E30" s="25" t="s">
        <v>64</v>
      </c>
      <c r="F30" s="25" t="s">
        <v>48</v>
      </c>
      <c r="G30" s="25" t="s">
        <v>43</v>
      </c>
      <c r="H30" s="25" t="s">
        <v>51</v>
      </c>
      <c r="I30" s="25" t="s">
        <v>52</v>
      </c>
      <c r="J30" s="26">
        <v>734993.79384439148</v>
      </c>
      <c r="K30" s="26">
        <v>734993.79386439139</v>
      </c>
      <c r="L30" s="26">
        <v>567348.6336463308</v>
      </c>
      <c r="M30" s="26">
        <f t="shared" si="2"/>
        <v>167645.16019806068</v>
      </c>
      <c r="N30" s="26"/>
      <c r="O30" s="24"/>
      <c r="P30" s="26"/>
      <c r="Q30" s="26"/>
      <c r="R30" s="24"/>
      <c r="S30" s="26"/>
    </row>
    <row r="31" spans="1:19" x14ac:dyDescent="0.3">
      <c r="A31" s="25" t="s">
        <v>40</v>
      </c>
      <c r="B31" s="25" t="s">
        <v>44</v>
      </c>
      <c r="C31" s="25" t="s">
        <v>45</v>
      </c>
      <c r="D31" s="25" t="s">
        <v>63</v>
      </c>
      <c r="E31" s="25" t="s">
        <v>64</v>
      </c>
      <c r="F31" s="25" t="s">
        <v>48</v>
      </c>
      <c r="G31" s="25" t="s">
        <v>43</v>
      </c>
      <c r="H31" s="25" t="s">
        <v>53</v>
      </c>
      <c r="I31" s="25" t="s">
        <v>54</v>
      </c>
      <c r="J31" s="26">
        <v>29378</v>
      </c>
      <c r="K31" s="26">
        <v>29378</v>
      </c>
      <c r="L31" s="26">
        <v>29378.000000000015</v>
      </c>
      <c r="M31" s="26">
        <f t="shared" si="2"/>
        <v>0</v>
      </c>
      <c r="N31" s="26"/>
      <c r="O31" s="24"/>
      <c r="P31" s="26"/>
      <c r="Q31" s="26"/>
      <c r="R31" s="24"/>
      <c r="S31" s="26"/>
    </row>
    <row r="32" spans="1:19" x14ac:dyDescent="0.3">
      <c r="A32" s="25" t="s">
        <v>40</v>
      </c>
      <c r="B32" s="25" t="s">
        <v>44</v>
      </c>
      <c r="C32" s="25" t="s">
        <v>45</v>
      </c>
      <c r="D32" s="25" t="s">
        <v>63</v>
      </c>
      <c r="E32" s="25" t="s">
        <v>64</v>
      </c>
      <c r="F32" s="25" t="s">
        <v>48</v>
      </c>
      <c r="G32" s="25" t="s">
        <v>43</v>
      </c>
      <c r="H32" s="25" t="s">
        <v>55</v>
      </c>
      <c r="I32" s="25" t="s">
        <v>56</v>
      </c>
      <c r="J32" s="26">
        <v>46857.713252639922</v>
      </c>
      <c r="K32" s="26">
        <v>0</v>
      </c>
      <c r="L32" s="26">
        <v>0</v>
      </c>
      <c r="M32" s="26">
        <f t="shared" si="2"/>
        <v>46857.713252639922</v>
      </c>
      <c r="N32" s="26">
        <v>46857.713252639922</v>
      </c>
      <c r="O32" s="24"/>
      <c r="P32" s="26">
        <v>46857.713252639922</v>
      </c>
      <c r="Q32" s="26">
        <f t="shared" si="3"/>
        <v>46857.713252639922</v>
      </c>
      <c r="R32" s="24"/>
      <c r="S32" s="26"/>
    </row>
    <row r="33" spans="1:19" x14ac:dyDescent="0.3">
      <c r="A33" s="25" t="s">
        <v>40</v>
      </c>
      <c r="B33" s="25" t="s">
        <v>44</v>
      </c>
      <c r="C33" s="25" t="s">
        <v>45</v>
      </c>
      <c r="D33" s="25" t="s">
        <v>65</v>
      </c>
      <c r="E33" s="25" t="s">
        <v>66</v>
      </c>
      <c r="F33" s="25" t="s">
        <v>48</v>
      </c>
      <c r="G33" s="25" t="s">
        <v>43</v>
      </c>
      <c r="H33" s="25" t="s">
        <v>41</v>
      </c>
      <c r="I33" s="25"/>
      <c r="J33" s="26">
        <v>49770925.876049802</v>
      </c>
      <c r="K33" s="26">
        <v>3097177</v>
      </c>
      <c r="L33" s="26">
        <v>45084038.690644182</v>
      </c>
      <c r="M33" s="26">
        <f t="shared" si="2"/>
        <v>4686887.1854056194</v>
      </c>
      <c r="N33" s="26">
        <v>4686887.1854056194</v>
      </c>
      <c r="O33" s="26">
        <f>M33-P33</f>
        <v>1186887.1854056194</v>
      </c>
      <c r="P33" s="26">
        <v>3500000</v>
      </c>
      <c r="Q33" s="26">
        <f t="shared" si="3"/>
        <v>4686887.1854056194</v>
      </c>
      <c r="R33" s="24"/>
      <c r="S33" s="26"/>
    </row>
    <row r="34" spans="1:19" x14ac:dyDescent="0.3">
      <c r="A34" s="25" t="s">
        <v>40</v>
      </c>
      <c r="B34" s="25" t="s">
        <v>44</v>
      </c>
      <c r="C34" s="25" t="s">
        <v>45</v>
      </c>
      <c r="D34" s="25" t="s">
        <v>65</v>
      </c>
      <c r="E34" s="25" t="s">
        <v>66</v>
      </c>
      <c r="F34" s="25" t="s">
        <v>48</v>
      </c>
      <c r="G34" s="25" t="s">
        <v>43</v>
      </c>
      <c r="H34" s="25" t="s">
        <v>49</v>
      </c>
      <c r="I34" s="25" t="s">
        <v>50</v>
      </c>
      <c r="J34" s="26">
        <v>7912890.5429669693</v>
      </c>
      <c r="K34" s="26">
        <v>0</v>
      </c>
      <c r="L34" s="26">
        <v>7222838.3423578031</v>
      </c>
      <c r="M34" s="26">
        <f t="shared" si="2"/>
        <v>690052.20060916618</v>
      </c>
      <c r="N34" s="26"/>
      <c r="O34" s="24"/>
      <c r="P34" s="26"/>
      <c r="Q34" s="26"/>
      <c r="R34" s="24"/>
      <c r="S34" s="26"/>
    </row>
    <row r="35" spans="1:19" x14ac:dyDescent="0.3">
      <c r="A35" s="25" t="s">
        <v>40</v>
      </c>
      <c r="B35" s="25" t="s">
        <v>44</v>
      </c>
      <c r="C35" s="25" t="s">
        <v>45</v>
      </c>
      <c r="D35" s="25" t="s">
        <v>65</v>
      </c>
      <c r="E35" s="25" t="s">
        <v>66</v>
      </c>
      <c r="F35" s="25" t="s">
        <v>48</v>
      </c>
      <c r="G35" s="25" t="s">
        <v>43</v>
      </c>
      <c r="H35" s="25" t="s">
        <v>51</v>
      </c>
      <c r="I35" s="25" t="s">
        <v>52</v>
      </c>
      <c r="J35" s="26">
        <v>362359.31347384892</v>
      </c>
      <c r="K35" s="26">
        <v>362359.31347384898</v>
      </c>
      <c r="L35" s="26">
        <v>279873.47977395024</v>
      </c>
      <c r="M35" s="26">
        <f t="shared" si="2"/>
        <v>82485.833699898678</v>
      </c>
      <c r="N35" s="26"/>
      <c r="O35" s="24"/>
      <c r="P35" s="26"/>
      <c r="Q35" s="26"/>
      <c r="R35" s="24"/>
      <c r="S35" s="26"/>
    </row>
    <row r="36" spans="1:19" x14ac:dyDescent="0.3">
      <c r="A36" s="25" t="s">
        <v>40</v>
      </c>
      <c r="B36" s="25" t="s">
        <v>44</v>
      </c>
      <c r="C36" s="25" t="s">
        <v>45</v>
      </c>
      <c r="D36" s="25" t="s">
        <v>65</v>
      </c>
      <c r="E36" s="25" t="s">
        <v>66</v>
      </c>
      <c r="F36" s="25" t="s">
        <v>48</v>
      </c>
      <c r="G36" s="25" t="s">
        <v>43</v>
      </c>
      <c r="H36" s="25" t="s">
        <v>53</v>
      </c>
      <c r="I36" s="25" t="s">
        <v>54</v>
      </c>
      <c r="J36" s="26">
        <v>226462.00000000003</v>
      </c>
      <c r="K36" s="26">
        <v>226462</v>
      </c>
      <c r="L36" s="26">
        <v>226462.00000000012</v>
      </c>
      <c r="M36" s="26">
        <f t="shared" si="2"/>
        <v>0</v>
      </c>
      <c r="N36" s="26"/>
      <c r="O36" s="24"/>
      <c r="P36" s="26"/>
      <c r="Q36" s="26"/>
      <c r="R36" s="24"/>
      <c r="S36" s="26"/>
    </row>
    <row r="37" spans="1:19" x14ac:dyDescent="0.3">
      <c r="A37" s="25" t="s">
        <v>40</v>
      </c>
      <c r="B37" s="25" t="s">
        <v>44</v>
      </c>
      <c r="C37" s="25" t="s">
        <v>45</v>
      </c>
      <c r="D37" s="25" t="s">
        <v>65</v>
      </c>
      <c r="E37" s="25" t="s">
        <v>66</v>
      </c>
      <c r="F37" s="25" t="s">
        <v>48</v>
      </c>
      <c r="G37" s="25" t="s">
        <v>43</v>
      </c>
      <c r="H37" s="25" t="s">
        <v>67</v>
      </c>
      <c r="I37" s="25" t="s">
        <v>68</v>
      </c>
      <c r="J37" s="26">
        <v>44728.000000000007</v>
      </c>
      <c r="K37" s="26">
        <v>44728</v>
      </c>
      <c r="L37" s="26">
        <v>31681.899970000006</v>
      </c>
      <c r="M37" s="26">
        <f t="shared" si="2"/>
        <v>13046.100030000001</v>
      </c>
      <c r="N37" s="26"/>
      <c r="O37" s="24"/>
      <c r="P37" s="26"/>
      <c r="Q37" s="26"/>
      <c r="R37" s="24"/>
      <c r="S37" s="26">
        <f>M37</f>
        <v>13046.100030000001</v>
      </c>
    </row>
    <row r="38" spans="1:19" x14ac:dyDescent="0.3">
      <c r="A38" s="25" t="s">
        <v>40</v>
      </c>
      <c r="B38" s="25" t="s">
        <v>44</v>
      </c>
      <c r="C38" s="25" t="s">
        <v>45</v>
      </c>
      <c r="D38" s="25" t="s">
        <v>65</v>
      </c>
      <c r="E38" s="25" t="s">
        <v>66</v>
      </c>
      <c r="F38" s="25" t="s">
        <v>48</v>
      </c>
      <c r="G38" s="25" t="s">
        <v>43</v>
      </c>
      <c r="H38" s="25" t="s">
        <v>55</v>
      </c>
      <c r="I38" s="25" t="s">
        <v>56</v>
      </c>
      <c r="J38" s="26">
        <v>234768.83172915812</v>
      </c>
      <c r="K38" s="26">
        <v>0</v>
      </c>
      <c r="L38" s="26">
        <v>0</v>
      </c>
      <c r="M38" s="26">
        <f t="shared" si="2"/>
        <v>234768.83172915812</v>
      </c>
      <c r="N38" s="26">
        <v>234768.83172915806</v>
      </c>
      <c r="O38" s="24"/>
      <c r="P38" s="26">
        <v>234768.83172915806</v>
      </c>
      <c r="Q38" s="26">
        <f t="shared" si="3"/>
        <v>234768.83172915806</v>
      </c>
      <c r="R38" s="24"/>
      <c r="S38" s="26"/>
    </row>
    <row r="39" spans="1:19" x14ac:dyDescent="0.3">
      <c r="A39" s="25" t="s">
        <v>40</v>
      </c>
      <c r="B39" s="25" t="s">
        <v>44</v>
      </c>
      <c r="C39" s="25" t="s">
        <v>45</v>
      </c>
      <c r="D39" s="25" t="s">
        <v>65</v>
      </c>
      <c r="E39" s="25" t="s">
        <v>66</v>
      </c>
      <c r="F39" s="25" t="s">
        <v>48</v>
      </c>
      <c r="G39" s="25" t="s">
        <v>43</v>
      </c>
      <c r="H39" s="25" t="s">
        <v>69</v>
      </c>
      <c r="I39" s="31" t="s">
        <v>70</v>
      </c>
      <c r="J39" s="26">
        <v>150000</v>
      </c>
      <c r="K39" s="26">
        <v>0</v>
      </c>
      <c r="L39" s="26">
        <v>75741.42</v>
      </c>
      <c r="M39" s="26">
        <f t="shared" si="2"/>
        <v>74258.58</v>
      </c>
      <c r="N39" s="26">
        <v>74258.58</v>
      </c>
      <c r="O39" s="26">
        <v>74258.58</v>
      </c>
      <c r="P39" s="26"/>
      <c r="Q39" s="26">
        <f>O39+P39</f>
        <v>74258.58</v>
      </c>
      <c r="R39" s="24"/>
      <c r="S39" s="26"/>
    </row>
    <row r="40" spans="1:19" x14ac:dyDescent="0.3">
      <c r="A40" s="25" t="s">
        <v>40</v>
      </c>
      <c r="B40" s="25" t="s">
        <v>44</v>
      </c>
      <c r="C40" s="25" t="s">
        <v>45</v>
      </c>
      <c r="D40" s="25" t="s">
        <v>71</v>
      </c>
      <c r="E40" s="25" t="s">
        <v>72</v>
      </c>
      <c r="F40" s="25" t="s">
        <v>48</v>
      </c>
      <c r="G40" s="25" t="s">
        <v>43</v>
      </c>
      <c r="H40" s="25" t="s">
        <v>41</v>
      </c>
      <c r="I40" s="25"/>
      <c r="J40" s="26">
        <v>1611817.7423282245</v>
      </c>
      <c r="K40" s="26">
        <v>85296</v>
      </c>
      <c r="L40" s="26">
        <v>1577099.4323199601</v>
      </c>
      <c r="M40" s="26">
        <f t="shared" si="2"/>
        <v>34718.31000826438</v>
      </c>
      <c r="N40" s="26">
        <v>34718.31000826438</v>
      </c>
      <c r="O40" s="26">
        <f>M40-P40</f>
        <v>34718.31000826438</v>
      </c>
      <c r="P40" s="26"/>
      <c r="Q40" s="26">
        <f t="shared" si="3"/>
        <v>34718.31000826438</v>
      </c>
      <c r="R40" s="24"/>
      <c r="S40" s="26"/>
    </row>
    <row r="41" spans="1:19" x14ac:dyDescent="0.3">
      <c r="A41" s="25" t="s">
        <v>40</v>
      </c>
      <c r="B41" s="25" t="s">
        <v>44</v>
      </c>
      <c r="C41" s="25" t="s">
        <v>45</v>
      </c>
      <c r="D41" s="25" t="s">
        <v>71</v>
      </c>
      <c r="E41" s="25" t="s">
        <v>72</v>
      </c>
      <c r="F41" s="25" t="s">
        <v>48</v>
      </c>
      <c r="G41" s="25" t="s">
        <v>43</v>
      </c>
      <c r="H41" s="25" t="s">
        <v>49</v>
      </c>
      <c r="I41" s="25" t="s">
        <v>50</v>
      </c>
      <c r="J41" s="26">
        <v>257305.7510129303</v>
      </c>
      <c r="K41" s="26">
        <v>0</v>
      </c>
      <c r="L41" s="26">
        <v>232772.56664091308</v>
      </c>
      <c r="M41" s="26">
        <f t="shared" si="2"/>
        <v>24533.184372017218</v>
      </c>
      <c r="N41" s="26"/>
      <c r="O41" s="24"/>
      <c r="P41" s="26"/>
      <c r="Q41" s="26"/>
      <c r="R41" s="24"/>
      <c r="S41" s="26"/>
    </row>
    <row r="42" spans="1:19" x14ac:dyDescent="0.3">
      <c r="A42" s="25" t="s">
        <v>40</v>
      </c>
      <c r="B42" s="25" t="s">
        <v>44</v>
      </c>
      <c r="C42" s="25" t="s">
        <v>45</v>
      </c>
      <c r="D42" s="25" t="s">
        <v>71</v>
      </c>
      <c r="E42" s="25" t="s">
        <v>72</v>
      </c>
      <c r="F42" s="25" t="s">
        <v>48</v>
      </c>
      <c r="G42" s="25" t="s">
        <v>43</v>
      </c>
      <c r="H42" s="25" t="s">
        <v>51</v>
      </c>
      <c r="I42" s="25" t="s">
        <v>52</v>
      </c>
      <c r="J42" s="26">
        <v>117616.00928491316</v>
      </c>
      <c r="K42" s="26">
        <v>117616.00928491315</v>
      </c>
      <c r="L42" s="26">
        <v>117616.07929543444</v>
      </c>
      <c r="M42" s="26">
        <f t="shared" si="2"/>
        <v>-7.0010521274525672E-2</v>
      </c>
      <c r="N42" s="26"/>
      <c r="O42" s="24"/>
      <c r="P42" s="26"/>
      <c r="Q42" s="26"/>
      <c r="R42" s="24"/>
      <c r="S42" s="24"/>
    </row>
    <row r="43" spans="1:19" x14ac:dyDescent="0.3">
      <c r="A43" s="25" t="s">
        <v>40</v>
      </c>
      <c r="B43" s="25" t="s">
        <v>44</v>
      </c>
      <c r="C43" s="25" t="s">
        <v>45</v>
      </c>
      <c r="D43" s="25" t="s">
        <v>71</v>
      </c>
      <c r="E43" s="25" t="s">
        <v>72</v>
      </c>
      <c r="F43" s="25" t="s">
        <v>48</v>
      </c>
      <c r="G43" s="25" t="s">
        <v>43</v>
      </c>
      <c r="H43" s="25" t="s">
        <v>55</v>
      </c>
      <c r="I43" s="25" t="s">
        <v>56</v>
      </c>
      <c r="J43" s="26">
        <v>99213.985435346607</v>
      </c>
      <c r="K43" s="26">
        <v>0</v>
      </c>
      <c r="L43" s="26">
        <v>0</v>
      </c>
      <c r="M43" s="26">
        <f t="shared" si="2"/>
        <v>99213.985435346607</v>
      </c>
      <c r="N43" s="26">
        <v>99213.985435346622</v>
      </c>
      <c r="O43" s="24"/>
      <c r="P43" s="26">
        <v>99213.985435346622</v>
      </c>
      <c r="Q43" s="26">
        <f t="shared" si="3"/>
        <v>99213.985435346622</v>
      </c>
      <c r="R43" s="24"/>
      <c r="S43" s="24"/>
    </row>
    <row r="44" spans="1:19" x14ac:dyDescent="0.3">
      <c r="A44" s="25" t="s">
        <v>40</v>
      </c>
      <c r="B44" s="25" t="s">
        <v>44</v>
      </c>
      <c r="C44" s="25" t="s">
        <v>41</v>
      </c>
      <c r="D44" s="25" t="s">
        <v>41</v>
      </c>
      <c r="E44" s="25" t="s">
        <v>41</v>
      </c>
      <c r="F44" s="25" t="s">
        <v>42</v>
      </c>
      <c r="G44" s="25" t="s">
        <v>43</v>
      </c>
      <c r="H44" s="25"/>
      <c r="I44" s="25"/>
      <c r="J44" s="26">
        <v>3980330.9999599997</v>
      </c>
      <c r="K44" s="26">
        <v>1029840.9999800001</v>
      </c>
      <c r="L44" s="26">
        <v>2086900.1199999999</v>
      </c>
      <c r="M44" s="26">
        <v>1893430.87996</v>
      </c>
      <c r="N44" s="26">
        <v>1578033.87998</v>
      </c>
      <c r="O44" s="26">
        <f>253107.87998-97243-91480</f>
        <v>64384.879979999998</v>
      </c>
      <c r="P44" s="26">
        <v>1513649</v>
      </c>
      <c r="Q44" s="26">
        <f t="shared" si="3"/>
        <v>1578033.87998</v>
      </c>
      <c r="R44" s="26"/>
      <c r="S44" s="26"/>
    </row>
    <row r="45" spans="1:19" x14ac:dyDescent="0.3">
      <c r="A45" s="22"/>
      <c r="B45" s="22"/>
      <c r="C45" s="22"/>
      <c r="D45" s="22"/>
      <c r="E45" s="22"/>
      <c r="F45" s="22"/>
      <c r="G45" s="22"/>
      <c r="H45" s="22"/>
      <c r="I45" s="22"/>
      <c r="J45" s="23"/>
      <c r="K45" s="23"/>
      <c r="L45" s="24"/>
      <c r="M45" s="23"/>
      <c r="N45" s="23"/>
      <c r="O45" s="24"/>
      <c r="P45" s="24"/>
      <c r="Q45" s="22"/>
      <c r="R45" s="24"/>
      <c r="S45" s="24"/>
    </row>
    <row r="46" spans="1:19" x14ac:dyDescent="0.3">
      <c r="A46" s="30"/>
      <c r="B46" s="22"/>
      <c r="C46" s="22"/>
      <c r="D46" s="22"/>
      <c r="E46" s="22"/>
      <c r="F46" s="22"/>
      <c r="G46" s="22"/>
      <c r="H46" s="22"/>
      <c r="I46" s="22"/>
      <c r="J46" s="23"/>
      <c r="K46" s="23"/>
      <c r="L46" s="24"/>
      <c r="M46" s="23"/>
      <c r="N46" s="23"/>
      <c r="O46" s="24"/>
      <c r="P46" s="24"/>
      <c r="Q46" s="22"/>
      <c r="R46" s="24"/>
      <c r="S46" s="24"/>
    </row>
    <row r="47" spans="1:19" x14ac:dyDescent="0.3">
      <c r="A47" s="30"/>
      <c r="L47" s="26"/>
    </row>
    <row r="48" spans="1:19" x14ac:dyDescent="0.3">
      <c r="A48" s="2" t="s">
        <v>23</v>
      </c>
      <c r="J48" s="26"/>
      <c r="K48" s="26"/>
      <c r="L48" s="26"/>
      <c r="M48" s="26"/>
      <c r="N48" s="26"/>
      <c r="O48" s="26"/>
      <c r="P48" s="26"/>
      <c r="Q48" s="26"/>
      <c r="R48" s="26"/>
      <c r="S48" s="26"/>
    </row>
    <row r="49" spans="1:19" x14ac:dyDescent="0.3">
      <c r="A49" s="3" t="s">
        <v>24</v>
      </c>
      <c r="J49" s="26"/>
      <c r="K49" s="26"/>
      <c r="L49" s="26"/>
      <c r="M49" s="26"/>
      <c r="N49" s="26"/>
      <c r="O49" s="26"/>
      <c r="P49" s="26"/>
      <c r="Q49" s="26"/>
      <c r="R49" s="26"/>
      <c r="S49" s="26"/>
    </row>
    <row r="50" spans="1:19" x14ac:dyDescent="0.3">
      <c r="A50" s="3" t="s">
        <v>25</v>
      </c>
    </row>
    <row r="51" spans="1:19" x14ac:dyDescent="0.3">
      <c r="A51" s="3" t="s">
        <v>26</v>
      </c>
      <c r="P51" s="26"/>
    </row>
    <row r="52" spans="1:19" x14ac:dyDescent="0.3">
      <c r="A52" s="3" t="s">
        <v>27</v>
      </c>
      <c r="P52" s="26"/>
    </row>
    <row r="53" spans="1:19" x14ac:dyDescent="0.3">
      <c r="A53" s="3" t="s">
        <v>10</v>
      </c>
      <c r="P53" s="26"/>
    </row>
    <row r="54" spans="1:19" x14ac:dyDescent="0.3">
      <c r="A54" s="3" t="s">
        <v>28</v>
      </c>
      <c r="P54" s="26"/>
    </row>
    <row r="55" spans="1:19" x14ac:dyDescent="0.3">
      <c r="A55" s="3" t="s">
        <v>29</v>
      </c>
      <c r="P55" s="26"/>
    </row>
    <row r="56" spans="1:19" x14ac:dyDescent="0.3">
      <c r="A56" s="1" t="s">
        <v>36</v>
      </c>
      <c r="P56" s="26"/>
    </row>
    <row r="57" spans="1:19" x14ac:dyDescent="0.3">
      <c r="A57" s="4" t="s">
        <v>22</v>
      </c>
    </row>
    <row r="58" spans="1:19" x14ac:dyDescent="0.3">
      <c r="A58" s="4" t="s">
        <v>22</v>
      </c>
    </row>
    <row r="59" spans="1:19" x14ac:dyDescent="0.3">
      <c r="A59" s="4" t="s">
        <v>21</v>
      </c>
    </row>
  </sheetData>
  <autoFilter ref="A9:S44" xr:uid="{ECBFDD54-6841-4AE5-91FB-10B62E2660DC}"/>
  <mergeCells count="3">
    <mergeCell ref="R7:S7"/>
    <mergeCell ref="O7:Q7"/>
    <mergeCell ref="J7:N7"/>
  </mergeCells>
  <pageMargins left="0.25" right="0.25" top="0.75" bottom="0.75" header="0.3" footer="0.3"/>
  <pageSetup paperSize="9" scale="57" fitToHeight="0" orientation="landscape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VORM3</vt:lpstr>
    </vt:vector>
  </TitlesOfParts>
  <Company>Justiitsministeerium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Silja Kask</dc:creator>
  <cp:lastModifiedBy>Kristi Urmann</cp:lastModifiedBy>
  <cp:lastPrinted>2024-02-09T08:47:28Z</cp:lastPrinted>
  <dcterms:created xsi:type="dcterms:W3CDTF">2021-01-14T20:00:28Z</dcterms:created>
  <dcterms:modified xsi:type="dcterms:W3CDTF">2024-05-15T07:13:48Z</dcterms:modified>
</cp:coreProperties>
</file>